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425" windowHeight="5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<sst xmlns="http://schemas.openxmlformats.org/spreadsheetml/2006/main" count="60" uniqueCount="56">
  <si>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Magnification</t>
  </si>
  <si>
    <t>Practical Exit Pupil (mm)</t>
  </si>
  <si>
    <t>Exit Pupil (mm)</t>
  </si>
  <si>
    <t>True Field (deg)</t>
  </si>
  <si>
    <t>Apparent Field (deg)</t>
  </si>
  <si>
    <t>Eyepiece Focal Length (mm)</t>
  </si>
  <si>
    <t>Field of View Reference</t>
  </si>
  <si>
    <t>2.6 x 0.58 deg</t>
  </si>
  <si>
    <t>1.0 deg</t>
  </si>
  <si>
    <t>Rosetta Nebula</t>
  </si>
  <si>
    <t>North Am Nebula</t>
  </si>
  <si>
    <t>2.0 x 1.7 deg</t>
  </si>
  <si>
    <t>0.3 deg</t>
  </si>
  <si>
    <t>Helix Nebula</t>
  </si>
  <si>
    <t>0.25 deg</t>
  </si>
  <si>
    <t>Cocoon Nebula</t>
  </si>
  <si>
    <t>0.2 deg</t>
  </si>
  <si>
    <t>M13 Cluster</t>
  </si>
  <si>
    <t>M31 Galaxy</t>
  </si>
  <si>
    <t>M106 Galaxy</t>
  </si>
  <si>
    <t>0.17 deg</t>
  </si>
  <si>
    <t>Dumbell Nebula</t>
  </si>
  <si>
    <t>0.13 deg</t>
  </si>
  <si>
    <t>M57 Planetary Nebula</t>
  </si>
  <si>
    <t>0.025 deg</t>
  </si>
  <si>
    <t>Jupiter</t>
  </si>
  <si>
    <t>0.014 deg</t>
  </si>
  <si>
    <t>Mars</t>
  </si>
  <si>
    <t>0.003 deg</t>
  </si>
  <si>
    <t>Input Data</t>
  </si>
  <si>
    <t>Compuations</t>
  </si>
  <si>
    <t>Values Limited by Exit Pupil and Magnification</t>
  </si>
  <si>
    <t>exit pupil.  The chart only extends to 50 mm since eyepieces above</t>
  </si>
  <si>
    <t xml:space="preserve"> this focal length suffer from additional problems.  These charts and</t>
  </si>
  <si>
    <t>analysis are relevant for telescopes in typical amateur range - i.e.</t>
  </si>
  <si>
    <t>from a few inches diameter up to 12 inches or so.</t>
  </si>
  <si>
    <t>* This is the diamter of the main mirror or lens of your telescope</t>
  </si>
  <si>
    <t>Instructions</t>
  </si>
  <si>
    <t xml:space="preserve">The spreadsheet below computes relevant parameters of telescope eyepieces. </t>
  </si>
  <si>
    <t>magnification and true field as a function of eyepiece focal length are provided below the</t>
  </si>
  <si>
    <t>input data.  For comparison with the field of view chart, sizes of popular astronomy targets</t>
  </si>
  <si>
    <r>
      <t xml:space="preserve">are provided in the </t>
    </r>
    <r>
      <rPr>
        <b/>
        <sz val="10"/>
        <rFont val="Arial"/>
        <family val="2"/>
      </rPr>
      <t>Field of View Reference</t>
    </r>
    <r>
      <rPr>
        <sz val="10"/>
        <rFont val="Arial"/>
        <family val="0"/>
      </rPr>
      <t xml:space="preserve"> table below the charts.</t>
    </r>
  </si>
  <si>
    <r>
      <t xml:space="preserve">To use the spreadsheet, fill in the information under </t>
    </r>
    <r>
      <rPr>
        <b/>
        <sz val="10"/>
        <rFont val="Arial"/>
        <family val="2"/>
      </rPr>
      <t>Input Data</t>
    </r>
    <r>
      <rPr>
        <sz val="10"/>
        <rFont val="Arial"/>
        <family val="0"/>
      </rPr>
      <t>.  Descriptions of</t>
    </r>
  </si>
  <si>
    <t>Feel free to add charts or customize the data to your taste.</t>
  </si>
  <si>
    <t>Note:  In the charts above, the lines cut off when magnification exceeds</t>
  </si>
  <si>
    <t>Raw Values</t>
  </si>
  <si>
    <t>Jeff Finley - Cedar Amateur Astronomers, Cedar Rapids, Iowa</t>
  </si>
  <si>
    <t>each input parameter are given in the cells to the right of the numbers.  Charts listing</t>
  </si>
  <si>
    <t>* Use 5 mm for middle-aged people, 7 mm for kids</t>
  </si>
  <si>
    <t>* 45 degrees for orthoscopics, 50 for plossls, 68 for Teleview Radians, 85 for Naglers</t>
  </si>
  <si>
    <t>Aperture (inches)</t>
  </si>
  <si>
    <t>* This is your telescope's focal length divided by the aperture</t>
  </si>
  <si>
    <t>* 30 x Aperture is a common rule of thumb.  50 x Aperture is excellent seeing</t>
  </si>
  <si>
    <t>Telescope F Ratio (Focal lenth/aperture)</t>
  </si>
  <si>
    <t>Practical Magnification (times aperture), (Mag)</t>
  </si>
  <si>
    <t>the practical magnification for your aperture or falls below the practical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</si>
</sst>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2" fillId="2" borderId="4" xfId="0" applyFon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Magnification with Exit Pupil and 
Magnification Limits</a:t>
            </a:r>
          </a:p>
        </c:rich>
      </c:tx>
      <c:layout>
        <c:manualLayout>
          <c:xMode val="factor"/>
          <c:yMode val="factor"/>
          <c:x val="-0.002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1"/>
          <c:w val="0.852"/>
          <c:h val="0.74"/>
        </c:manualLayout>
      </c:layout>
      <c:scatterChart>
        <c:scatterStyle val="smooth"/>
        <c:varyColors val="0"/>
        <c:ser>
          <c:idx val="0"/>
          <c:order val="0"/>
          <c:tx>
            <c:v>Magnitude with EP, Mag Limits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Sheet1!$E$56:$E$105</c:f>
              <c:numCache/>
            </c:numRef>
          </c:xVal>
          <c:yVal>
            <c:numRef>
              <c:f>Sheet1!$F$56:$F$105</c:f>
              <c:numCache/>
            </c:numRef>
          </c:yVal>
          <c:smooth val="1"/>
        </c:ser>
        <c:axId val="55169793"/>
        <c:axId val="20215630"/>
      </c:scatterChart>
      <c:valAx>
        <c:axId val="5516979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Eyepiece Focal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15630"/>
        <c:crosses val="autoZero"/>
        <c:crossBetween val="midCat"/>
        <c:dispUnits/>
      </c:valAx>
      <c:valAx>
        <c:axId val="20215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Magnification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697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True Field with Exit Pupil and 
Magnification Limits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5"/>
          <c:w val="0.85225"/>
          <c:h val="0.74075"/>
        </c:manualLayout>
      </c:layout>
      <c:scatterChart>
        <c:scatterStyle val="smooth"/>
        <c:varyColors val="0"/>
        <c:ser>
          <c:idx val="0"/>
          <c:order val="0"/>
          <c:tx>
            <c:v>True Field with EP, Mag Limits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Sheet1!$E$56:$E$105</c:f>
              <c:numCache/>
            </c:numRef>
          </c:xVal>
          <c:yVal>
            <c:numRef>
              <c:f>Sheet1!$H$56:$H$105</c:f>
              <c:numCache/>
            </c:numRef>
          </c:yVal>
          <c:smooth val="1"/>
        </c:ser>
        <c:axId val="13099639"/>
        <c:axId val="2039244"/>
      </c:scatterChart>
      <c:valAx>
        <c:axId val="1309963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Eyepiece Focal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9244"/>
        <c:crosses val="autoZero"/>
        <c:crossBetween val="midCat"/>
        <c:dispUnits/>
      </c:valAx>
      <c:valAx>
        <c:axId val="2039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True Field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99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28575</xdr:rowOff>
    </xdr:from>
    <xdr:to>
      <xdr:col>3</xdr:col>
      <xdr:colOff>95250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85725" y="2943225"/>
        <a:ext cx="4591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18</xdr:row>
      <xdr:rowOff>28575</xdr:rowOff>
    </xdr:from>
    <xdr:to>
      <xdr:col>7</xdr:col>
      <xdr:colOff>76200</xdr:colOff>
      <xdr:row>37</xdr:row>
      <xdr:rowOff>123825</xdr:rowOff>
    </xdr:to>
    <xdr:graphicFrame>
      <xdr:nvGraphicFramePr>
        <xdr:cNvPr id="2" name="Chart 6"/>
        <xdr:cNvGraphicFramePr/>
      </xdr:nvGraphicFramePr>
      <xdr:xfrm>
        <a:off x="4857750" y="2943225"/>
        <a:ext cx="46005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4">
      <selection activeCell="B13" sqref="B13"/>
    </sheetView>
  </sheetViews>
  <sheetFormatPr defaultColWidth="9.140625" defaultRowHeight="12.75"/>
  <cols>
    <col min="1" max="1" width="40.8515625" style="0" customWidth="1"/>
    <col min="2" max="2" width="13.421875" style="2" customWidth="1"/>
    <col min="3" max="3" width="14.421875" style="1" customWidth="1"/>
    <col min="4" max="4" width="15.57421875" style="3" customWidth="1"/>
    <col min="5" max="5" width="26.7109375" style="0" customWidth="1"/>
    <col min="6" max="6" width="13.140625" style="0" customWidth="1"/>
    <col min="7" max="7" width="16.57421875" style="0" customWidth="1"/>
    <col min="8" max="8" width="14.28125" style="0" customWidth="1"/>
    <col min="10" max="10" width="9.421875" style="0" customWidth="1"/>
    <col min="18" max="18" width="21.57421875" style="0" customWidth="1"/>
  </cols>
  <sheetData>
    <row r="1" ht="12.75">
      <c r="A1" s="4" t="s">
        <v>37</v>
      </c>
    </row>
    <row r="2" ht="12.75">
      <c r="A2" t="s">
        <v>38</v>
      </c>
    </row>
    <row r="3" ht="12.75">
      <c r="A3" t="s">
        <v>42</v>
      </c>
    </row>
    <row r="4" ht="12.75">
      <c r="A4" t="s">
        <v>47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9" ht="12.75">
      <c r="A9" t="s">
        <v>43</v>
      </c>
    </row>
    <row r="10" ht="12.75">
      <c r="A10" s="5" t="s">
        <v>46</v>
      </c>
    </row>
    <row r="12" ht="12.75">
      <c r="A12" s="4" t="s">
        <v>29</v>
      </c>
    </row>
    <row r="13" spans="1:8" ht="12.75">
      <c r="A13" t="s">
        <v>50</v>
      </c>
      <c r="B13" s="2">
        <v>8</v>
      </c>
      <c r="E13" s="5" t="s">
        <v>36</v>
      </c>
      <c r="F13" s="5"/>
      <c r="G13" s="5"/>
      <c r="H13" s="5"/>
    </row>
    <row r="14" spans="1:8" ht="12.75">
      <c r="A14" t="s">
        <v>53</v>
      </c>
      <c r="B14" s="2">
        <v>10</v>
      </c>
      <c r="E14" s="5" t="s">
        <v>51</v>
      </c>
      <c r="F14" s="5"/>
      <c r="G14" s="5"/>
      <c r="H14" s="5"/>
    </row>
    <row r="15" spans="1:8" ht="12.75">
      <c r="A15" t="s">
        <v>54</v>
      </c>
      <c r="B15" s="2">
        <v>30</v>
      </c>
      <c r="C15" s="1">
        <f>+B15*B13</f>
        <v>240</v>
      </c>
      <c r="E15" s="5" t="s">
        <v>52</v>
      </c>
      <c r="F15" s="5"/>
      <c r="G15" s="5"/>
      <c r="H15" s="5"/>
    </row>
    <row r="16" spans="1:8" ht="12.75">
      <c r="A16" t="s">
        <v>1</v>
      </c>
      <c r="B16" s="2">
        <v>5</v>
      </c>
      <c r="E16" s="5" t="s">
        <v>48</v>
      </c>
      <c r="F16" s="5"/>
      <c r="G16" s="5"/>
      <c r="H16" s="5"/>
    </row>
    <row r="17" spans="1:8" ht="12.75">
      <c r="A17" t="s">
        <v>4</v>
      </c>
      <c r="B17" s="2">
        <v>50</v>
      </c>
      <c r="E17" s="5" t="s">
        <v>49</v>
      </c>
      <c r="F17" s="5"/>
      <c r="G17" s="5"/>
      <c r="H17" s="5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spans="1:5" ht="12.75">
      <c r="A40" s="4" t="s">
        <v>6</v>
      </c>
      <c r="B40"/>
      <c r="C40"/>
      <c r="E40" s="5" t="s">
        <v>44</v>
      </c>
    </row>
    <row r="41" spans="1:5" ht="12.75">
      <c r="A41" t="s">
        <v>18</v>
      </c>
      <c r="B41" t="s">
        <v>7</v>
      </c>
      <c r="C41"/>
      <c r="E41" s="5" t="s">
        <v>55</v>
      </c>
    </row>
    <row r="42" spans="1:5" ht="12.75">
      <c r="A42" t="s">
        <v>9</v>
      </c>
      <c r="B42" t="s">
        <v>8</v>
      </c>
      <c r="C42"/>
      <c r="E42" s="5" t="s">
        <v>32</v>
      </c>
    </row>
    <row r="43" spans="1:5" ht="12.75">
      <c r="A43" t="s">
        <v>10</v>
      </c>
      <c r="B43" t="s">
        <v>11</v>
      </c>
      <c r="C43"/>
      <c r="E43" s="5" t="s">
        <v>33</v>
      </c>
    </row>
    <row r="44" spans="1:5" ht="12.75">
      <c r="A44" t="s">
        <v>19</v>
      </c>
      <c r="B44" t="s">
        <v>12</v>
      </c>
      <c r="C44"/>
      <c r="E44" s="5" t="s">
        <v>34</v>
      </c>
    </row>
    <row r="45" spans="1:5" ht="12.75">
      <c r="A45" t="s">
        <v>13</v>
      </c>
      <c r="B45" t="s">
        <v>14</v>
      </c>
      <c r="C45"/>
      <c r="E45" s="5" t="s">
        <v>35</v>
      </c>
    </row>
    <row r="46" spans="1:3" ht="12.75">
      <c r="A46" t="s">
        <v>15</v>
      </c>
      <c r="B46" t="s">
        <v>16</v>
      </c>
      <c r="C46"/>
    </row>
    <row r="47" spans="1:3" ht="12.75">
      <c r="A47" t="s">
        <v>17</v>
      </c>
      <c r="B47" t="s">
        <v>20</v>
      </c>
      <c r="C47"/>
    </row>
    <row r="48" spans="1:3" ht="12.75">
      <c r="A48" t="s">
        <v>21</v>
      </c>
      <c r="B48" t="s">
        <v>22</v>
      </c>
      <c r="C48"/>
    </row>
    <row r="49" spans="1:3" ht="12.75">
      <c r="A49" t="s">
        <v>23</v>
      </c>
      <c r="B49" t="s">
        <v>24</v>
      </c>
      <c r="C49"/>
    </row>
    <row r="50" spans="1:3" ht="12.75">
      <c r="A50" t="s">
        <v>25</v>
      </c>
      <c r="B50" t="s">
        <v>26</v>
      </c>
      <c r="C50"/>
    </row>
    <row r="51" spans="1:3" ht="12.75">
      <c r="A51" t="s">
        <v>27</v>
      </c>
      <c r="B51" t="s">
        <v>28</v>
      </c>
      <c r="C51"/>
    </row>
    <row r="52" ht="12.75">
      <c r="C52"/>
    </row>
    <row r="53" spans="1:8" ht="12.75">
      <c r="A53" s="17" t="s">
        <v>30</v>
      </c>
      <c r="E53" s="15"/>
      <c r="F53" s="15"/>
      <c r="G53" s="15"/>
      <c r="H53" s="15"/>
    </row>
    <row r="54" spans="1:8" ht="12.75">
      <c r="A54" s="22" t="s">
        <v>45</v>
      </c>
      <c r="B54" s="20"/>
      <c r="C54" s="20"/>
      <c r="D54" s="23"/>
      <c r="E54" s="20" t="s">
        <v>31</v>
      </c>
      <c r="F54" s="20"/>
      <c r="G54" s="20"/>
      <c r="H54" s="21"/>
    </row>
    <row r="55" spans="1:8" ht="12.75">
      <c r="A55" s="6" t="s">
        <v>5</v>
      </c>
      <c r="B55" s="7" t="s">
        <v>0</v>
      </c>
      <c r="C55" s="8" t="s">
        <v>2</v>
      </c>
      <c r="D55" s="19" t="s">
        <v>3</v>
      </c>
      <c r="E55" s="14" t="s">
        <v>5</v>
      </c>
      <c r="F55" s="7" t="s">
        <v>0</v>
      </c>
      <c r="G55" s="8" t="s">
        <v>2</v>
      </c>
      <c r="H55" s="9" t="s">
        <v>3</v>
      </c>
    </row>
    <row r="56" spans="1:8" ht="12.75">
      <c r="A56" s="10">
        <v>50</v>
      </c>
      <c r="B56" s="11">
        <f aca="true" t="shared" si="0" ref="B56:B87">+($B$13*$B$14)*25.4/A56</f>
        <v>40.64</v>
      </c>
      <c r="C56" s="12">
        <f>+A56/$B$14</f>
        <v>5</v>
      </c>
      <c r="D56" s="18">
        <f>+$B$17/B56</f>
        <v>1.2303149606299213</v>
      </c>
      <c r="E56" s="16">
        <f aca="true" t="shared" si="1" ref="E56:E87">+MIN((MAX(($B$14*$B$13)*25.4/$C$15,A56)),$B$16*$B$14)</f>
        <v>50</v>
      </c>
      <c r="F56" s="11">
        <f aca="true" t="shared" si="2" ref="F56:F87">+($B$13*$B$14)*25.4/E56</f>
        <v>40.64</v>
      </c>
      <c r="G56" s="12">
        <f>+E56/$B$14</f>
        <v>5</v>
      </c>
      <c r="H56" s="13">
        <f>+$B$17/F56</f>
        <v>1.2303149606299213</v>
      </c>
    </row>
    <row r="57" spans="1:8" ht="12.75">
      <c r="A57" s="10">
        <f>+A56-1</f>
        <v>49</v>
      </c>
      <c r="B57" s="11">
        <f t="shared" si="0"/>
        <v>41.46938775510204</v>
      </c>
      <c r="C57" s="12">
        <f aca="true" t="shared" si="3" ref="C57:C105">+A57/$B$14</f>
        <v>4.9</v>
      </c>
      <c r="D57" s="18">
        <f aca="true" t="shared" si="4" ref="D57:D105">+$B$17/B57</f>
        <v>1.205708661417323</v>
      </c>
      <c r="E57" s="16">
        <f t="shared" si="1"/>
        <v>49</v>
      </c>
      <c r="F57" s="11">
        <f t="shared" si="2"/>
        <v>41.46938775510204</v>
      </c>
      <c r="G57" s="12">
        <f aca="true" t="shared" si="5" ref="G57:G105">+E57/$B$14</f>
        <v>4.9</v>
      </c>
      <c r="H57" s="13">
        <f aca="true" t="shared" si="6" ref="H57:H105">+$B$17/F57</f>
        <v>1.205708661417323</v>
      </c>
    </row>
    <row r="58" spans="1:8" ht="12.75">
      <c r="A58" s="10">
        <f aca="true" t="shared" si="7" ref="A58:A105">+A57-1</f>
        <v>48</v>
      </c>
      <c r="B58" s="11">
        <f t="shared" si="0"/>
        <v>42.333333333333336</v>
      </c>
      <c r="C58" s="12">
        <f t="shared" si="3"/>
        <v>4.8</v>
      </c>
      <c r="D58" s="18">
        <f t="shared" si="4"/>
        <v>1.1811023622047243</v>
      </c>
      <c r="E58" s="16">
        <f t="shared" si="1"/>
        <v>48</v>
      </c>
      <c r="F58" s="11">
        <f t="shared" si="2"/>
        <v>42.333333333333336</v>
      </c>
      <c r="G58" s="12">
        <f t="shared" si="5"/>
        <v>4.8</v>
      </c>
      <c r="H58" s="13">
        <f t="shared" si="6"/>
        <v>1.1811023622047243</v>
      </c>
    </row>
    <row r="59" spans="1:8" ht="12.75">
      <c r="A59" s="10">
        <f t="shared" si="7"/>
        <v>47</v>
      </c>
      <c r="B59" s="11">
        <f t="shared" si="0"/>
        <v>43.234042553191486</v>
      </c>
      <c r="C59" s="12">
        <f t="shared" si="3"/>
        <v>4.7</v>
      </c>
      <c r="D59" s="18">
        <f t="shared" si="4"/>
        <v>1.1564960629921262</v>
      </c>
      <c r="E59" s="16">
        <f t="shared" si="1"/>
        <v>47</v>
      </c>
      <c r="F59" s="11">
        <f t="shared" si="2"/>
        <v>43.234042553191486</v>
      </c>
      <c r="G59" s="12">
        <f t="shared" si="5"/>
        <v>4.7</v>
      </c>
      <c r="H59" s="13">
        <f t="shared" si="6"/>
        <v>1.1564960629921262</v>
      </c>
    </row>
    <row r="60" spans="1:8" ht="12.75">
      <c r="A60" s="10">
        <f t="shared" si="7"/>
        <v>46</v>
      </c>
      <c r="B60" s="11">
        <f t="shared" si="0"/>
        <v>44.17391304347826</v>
      </c>
      <c r="C60" s="12">
        <f t="shared" si="3"/>
        <v>4.6</v>
      </c>
      <c r="D60" s="18">
        <f t="shared" si="4"/>
        <v>1.1318897637795275</v>
      </c>
      <c r="E60" s="16">
        <f t="shared" si="1"/>
        <v>46</v>
      </c>
      <c r="F60" s="11">
        <f t="shared" si="2"/>
        <v>44.17391304347826</v>
      </c>
      <c r="G60" s="12">
        <f t="shared" si="5"/>
        <v>4.6</v>
      </c>
      <c r="H60" s="13">
        <f t="shared" si="6"/>
        <v>1.1318897637795275</v>
      </c>
    </row>
    <row r="61" spans="1:8" ht="12.75">
      <c r="A61" s="10">
        <f t="shared" si="7"/>
        <v>45</v>
      </c>
      <c r="B61" s="11">
        <f t="shared" si="0"/>
        <v>45.15555555555556</v>
      </c>
      <c r="C61" s="12">
        <f t="shared" si="3"/>
        <v>4.5</v>
      </c>
      <c r="D61" s="18">
        <f t="shared" si="4"/>
        <v>1.1072834645669292</v>
      </c>
      <c r="E61" s="16">
        <f t="shared" si="1"/>
        <v>45</v>
      </c>
      <c r="F61" s="11">
        <f t="shared" si="2"/>
        <v>45.15555555555556</v>
      </c>
      <c r="G61" s="12">
        <f t="shared" si="5"/>
        <v>4.5</v>
      </c>
      <c r="H61" s="13">
        <f t="shared" si="6"/>
        <v>1.1072834645669292</v>
      </c>
    </row>
    <row r="62" spans="1:8" ht="12.75">
      <c r="A62" s="10">
        <f t="shared" si="7"/>
        <v>44</v>
      </c>
      <c r="B62" s="11">
        <f t="shared" si="0"/>
        <v>46.18181818181818</v>
      </c>
      <c r="C62" s="12">
        <f t="shared" si="3"/>
        <v>4.4</v>
      </c>
      <c r="D62" s="18">
        <f t="shared" si="4"/>
        <v>1.0826771653543308</v>
      </c>
      <c r="E62" s="16">
        <f t="shared" si="1"/>
        <v>44</v>
      </c>
      <c r="F62" s="11">
        <f t="shared" si="2"/>
        <v>46.18181818181818</v>
      </c>
      <c r="G62" s="12">
        <f t="shared" si="5"/>
        <v>4.4</v>
      </c>
      <c r="H62" s="13">
        <f t="shared" si="6"/>
        <v>1.0826771653543308</v>
      </c>
    </row>
    <row r="63" spans="1:8" ht="12.75">
      <c r="A63" s="10">
        <f t="shared" si="7"/>
        <v>43</v>
      </c>
      <c r="B63" s="11">
        <f t="shared" si="0"/>
        <v>47.25581395348837</v>
      </c>
      <c r="C63" s="12">
        <f t="shared" si="3"/>
        <v>4.3</v>
      </c>
      <c r="D63" s="18">
        <f t="shared" si="4"/>
        <v>1.0580708661417324</v>
      </c>
      <c r="E63" s="16">
        <f t="shared" si="1"/>
        <v>43</v>
      </c>
      <c r="F63" s="11">
        <f t="shared" si="2"/>
        <v>47.25581395348837</v>
      </c>
      <c r="G63" s="12">
        <f t="shared" si="5"/>
        <v>4.3</v>
      </c>
      <c r="H63" s="13">
        <f t="shared" si="6"/>
        <v>1.0580708661417324</v>
      </c>
    </row>
    <row r="64" spans="1:8" ht="12.75">
      <c r="A64" s="10">
        <f t="shared" si="7"/>
        <v>42</v>
      </c>
      <c r="B64" s="11">
        <f t="shared" si="0"/>
        <v>48.38095238095238</v>
      </c>
      <c r="C64" s="12">
        <f t="shared" si="3"/>
        <v>4.2</v>
      </c>
      <c r="D64" s="18">
        <f t="shared" si="4"/>
        <v>1.0334645669291338</v>
      </c>
      <c r="E64" s="16">
        <f t="shared" si="1"/>
        <v>42</v>
      </c>
      <c r="F64" s="11">
        <f t="shared" si="2"/>
        <v>48.38095238095238</v>
      </c>
      <c r="G64" s="12">
        <f t="shared" si="5"/>
        <v>4.2</v>
      </c>
      <c r="H64" s="13">
        <f t="shared" si="6"/>
        <v>1.0334645669291338</v>
      </c>
    </row>
    <row r="65" spans="1:8" ht="12.75">
      <c r="A65" s="10">
        <f t="shared" si="7"/>
        <v>41</v>
      </c>
      <c r="B65" s="11">
        <f t="shared" si="0"/>
        <v>49.5609756097561</v>
      </c>
      <c r="C65" s="12">
        <f t="shared" si="3"/>
        <v>4.1</v>
      </c>
      <c r="D65" s="18">
        <f t="shared" si="4"/>
        <v>1.0088582677165354</v>
      </c>
      <c r="E65" s="16">
        <f t="shared" si="1"/>
        <v>41</v>
      </c>
      <c r="F65" s="11">
        <f t="shared" si="2"/>
        <v>49.5609756097561</v>
      </c>
      <c r="G65" s="12">
        <f t="shared" si="5"/>
        <v>4.1</v>
      </c>
      <c r="H65" s="13">
        <f t="shared" si="6"/>
        <v>1.0088582677165354</v>
      </c>
    </row>
    <row r="66" spans="1:8" ht="12.75">
      <c r="A66" s="10">
        <f t="shared" si="7"/>
        <v>40</v>
      </c>
      <c r="B66" s="11">
        <f t="shared" si="0"/>
        <v>50.8</v>
      </c>
      <c r="C66" s="12">
        <f t="shared" si="3"/>
        <v>4</v>
      </c>
      <c r="D66" s="18">
        <f t="shared" si="4"/>
        <v>0.984251968503937</v>
      </c>
      <c r="E66" s="16">
        <f t="shared" si="1"/>
        <v>40</v>
      </c>
      <c r="F66" s="11">
        <f t="shared" si="2"/>
        <v>50.8</v>
      </c>
      <c r="G66" s="12">
        <f t="shared" si="5"/>
        <v>4</v>
      </c>
      <c r="H66" s="13">
        <f t="shared" si="6"/>
        <v>0.984251968503937</v>
      </c>
    </row>
    <row r="67" spans="1:8" ht="12.75">
      <c r="A67" s="10">
        <f t="shared" si="7"/>
        <v>39</v>
      </c>
      <c r="B67" s="11">
        <f t="shared" si="0"/>
        <v>52.1025641025641</v>
      </c>
      <c r="C67" s="12">
        <f t="shared" si="3"/>
        <v>3.9</v>
      </c>
      <c r="D67" s="18">
        <f t="shared" si="4"/>
        <v>0.9596456692913385</v>
      </c>
      <c r="E67" s="16">
        <f t="shared" si="1"/>
        <v>39</v>
      </c>
      <c r="F67" s="11">
        <f t="shared" si="2"/>
        <v>52.1025641025641</v>
      </c>
      <c r="G67" s="12">
        <f t="shared" si="5"/>
        <v>3.9</v>
      </c>
      <c r="H67" s="13">
        <f t="shared" si="6"/>
        <v>0.9596456692913385</v>
      </c>
    </row>
    <row r="68" spans="1:8" ht="12.75">
      <c r="A68" s="10">
        <f t="shared" si="7"/>
        <v>38</v>
      </c>
      <c r="B68" s="11">
        <f t="shared" si="0"/>
        <v>53.473684210526315</v>
      </c>
      <c r="C68" s="12">
        <f t="shared" si="3"/>
        <v>3.8</v>
      </c>
      <c r="D68" s="18">
        <f t="shared" si="4"/>
        <v>0.9350393700787402</v>
      </c>
      <c r="E68" s="16">
        <f t="shared" si="1"/>
        <v>38</v>
      </c>
      <c r="F68" s="11">
        <f t="shared" si="2"/>
        <v>53.473684210526315</v>
      </c>
      <c r="G68" s="12">
        <f t="shared" si="5"/>
        <v>3.8</v>
      </c>
      <c r="H68" s="13">
        <f t="shared" si="6"/>
        <v>0.9350393700787402</v>
      </c>
    </row>
    <row r="69" spans="1:8" ht="12.75">
      <c r="A69" s="10">
        <f t="shared" si="7"/>
        <v>37</v>
      </c>
      <c r="B69" s="11">
        <f t="shared" si="0"/>
        <v>54.91891891891892</v>
      </c>
      <c r="C69" s="12">
        <f t="shared" si="3"/>
        <v>3.7</v>
      </c>
      <c r="D69" s="18">
        <f t="shared" si="4"/>
        <v>0.9104330708661418</v>
      </c>
      <c r="E69" s="16">
        <f t="shared" si="1"/>
        <v>37</v>
      </c>
      <c r="F69" s="11">
        <f t="shared" si="2"/>
        <v>54.91891891891892</v>
      </c>
      <c r="G69" s="12">
        <f t="shared" si="5"/>
        <v>3.7</v>
      </c>
      <c r="H69" s="13">
        <f t="shared" si="6"/>
        <v>0.9104330708661418</v>
      </c>
    </row>
    <row r="70" spans="1:8" ht="12.75">
      <c r="A70" s="10">
        <f t="shared" si="7"/>
        <v>36</v>
      </c>
      <c r="B70" s="11">
        <f t="shared" si="0"/>
        <v>56.44444444444444</v>
      </c>
      <c r="C70" s="12">
        <f t="shared" si="3"/>
        <v>3.6</v>
      </c>
      <c r="D70" s="18">
        <f t="shared" si="4"/>
        <v>0.8858267716535433</v>
      </c>
      <c r="E70" s="16">
        <f t="shared" si="1"/>
        <v>36</v>
      </c>
      <c r="F70" s="11">
        <f t="shared" si="2"/>
        <v>56.44444444444444</v>
      </c>
      <c r="G70" s="12">
        <f t="shared" si="5"/>
        <v>3.6</v>
      </c>
      <c r="H70" s="13">
        <f t="shared" si="6"/>
        <v>0.8858267716535433</v>
      </c>
    </row>
    <row r="71" spans="1:8" ht="12.75">
      <c r="A71" s="10">
        <f t="shared" si="7"/>
        <v>35</v>
      </c>
      <c r="B71" s="11">
        <f t="shared" si="0"/>
        <v>58.05714285714286</v>
      </c>
      <c r="C71" s="12">
        <f t="shared" si="3"/>
        <v>3.5</v>
      </c>
      <c r="D71" s="18">
        <f t="shared" si="4"/>
        <v>0.8612204724409449</v>
      </c>
      <c r="E71" s="16">
        <f t="shared" si="1"/>
        <v>35</v>
      </c>
      <c r="F71" s="11">
        <f t="shared" si="2"/>
        <v>58.05714285714286</v>
      </c>
      <c r="G71" s="12">
        <f t="shared" si="5"/>
        <v>3.5</v>
      </c>
      <c r="H71" s="13">
        <f t="shared" si="6"/>
        <v>0.8612204724409449</v>
      </c>
    </row>
    <row r="72" spans="1:8" ht="12.75">
      <c r="A72" s="10">
        <f t="shared" si="7"/>
        <v>34</v>
      </c>
      <c r="B72" s="11">
        <f t="shared" si="0"/>
        <v>59.76470588235294</v>
      </c>
      <c r="C72" s="12">
        <f t="shared" si="3"/>
        <v>3.4</v>
      </c>
      <c r="D72" s="18">
        <f t="shared" si="4"/>
        <v>0.8366141732283464</v>
      </c>
      <c r="E72" s="16">
        <f t="shared" si="1"/>
        <v>34</v>
      </c>
      <c r="F72" s="11">
        <f t="shared" si="2"/>
        <v>59.76470588235294</v>
      </c>
      <c r="G72" s="12">
        <f t="shared" si="5"/>
        <v>3.4</v>
      </c>
      <c r="H72" s="13">
        <f t="shared" si="6"/>
        <v>0.8366141732283464</v>
      </c>
    </row>
    <row r="73" spans="1:8" ht="12.75">
      <c r="A73" s="10">
        <f t="shared" si="7"/>
        <v>33</v>
      </c>
      <c r="B73" s="11">
        <f t="shared" si="0"/>
        <v>61.57575757575758</v>
      </c>
      <c r="C73" s="12">
        <f t="shared" si="3"/>
        <v>3.3</v>
      </c>
      <c r="D73" s="18">
        <f t="shared" si="4"/>
        <v>0.812007874015748</v>
      </c>
      <c r="E73" s="16">
        <f t="shared" si="1"/>
        <v>33</v>
      </c>
      <c r="F73" s="11">
        <f t="shared" si="2"/>
        <v>61.57575757575758</v>
      </c>
      <c r="G73" s="12">
        <f t="shared" si="5"/>
        <v>3.3</v>
      </c>
      <c r="H73" s="13">
        <f t="shared" si="6"/>
        <v>0.812007874015748</v>
      </c>
    </row>
    <row r="74" spans="1:8" ht="12.75">
      <c r="A74" s="10">
        <f t="shared" si="7"/>
        <v>32</v>
      </c>
      <c r="B74" s="11">
        <f t="shared" si="0"/>
        <v>63.5</v>
      </c>
      <c r="C74" s="12">
        <f t="shared" si="3"/>
        <v>3.2</v>
      </c>
      <c r="D74" s="18">
        <f t="shared" si="4"/>
        <v>0.7874015748031497</v>
      </c>
      <c r="E74" s="16">
        <f t="shared" si="1"/>
        <v>32</v>
      </c>
      <c r="F74" s="11">
        <f t="shared" si="2"/>
        <v>63.5</v>
      </c>
      <c r="G74" s="12">
        <f t="shared" si="5"/>
        <v>3.2</v>
      </c>
      <c r="H74" s="13">
        <f t="shared" si="6"/>
        <v>0.7874015748031497</v>
      </c>
    </row>
    <row r="75" spans="1:8" ht="12.75">
      <c r="A75" s="10">
        <f t="shared" si="7"/>
        <v>31</v>
      </c>
      <c r="B75" s="11">
        <f t="shared" si="0"/>
        <v>65.54838709677419</v>
      </c>
      <c r="C75" s="12">
        <f t="shared" si="3"/>
        <v>3.1</v>
      </c>
      <c r="D75" s="18">
        <f t="shared" si="4"/>
        <v>0.7627952755905512</v>
      </c>
      <c r="E75" s="16">
        <f t="shared" si="1"/>
        <v>31</v>
      </c>
      <c r="F75" s="11">
        <f t="shared" si="2"/>
        <v>65.54838709677419</v>
      </c>
      <c r="G75" s="12">
        <f t="shared" si="5"/>
        <v>3.1</v>
      </c>
      <c r="H75" s="13">
        <f t="shared" si="6"/>
        <v>0.7627952755905512</v>
      </c>
    </row>
    <row r="76" spans="1:8" ht="12.75">
      <c r="A76" s="10">
        <f t="shared" si="7"/>
        <v>30</v>
      </c>
      <c r="B76" s="11">
        <f t="shared" si="0"/>
        <v>67.73333333333333</v>
      </c>
      <c r="C76" s="12">
        <f t="shared" si="3"/>
        <v>3</v>
      </c>
      <c r="D76" s="18">
        <f t="shared" si="4"/>
        <v>0.7381889763779528</v>
      </c>
      <c r="E76" s="16">
        <f t="shared" si="1"/>
        <v>30</v>
      </c>
      <c r="F76" s="11">
        <f t="shared" si="2"/>
        <v>67.73333333333333</v>
      </c>
      <c r="G76" s="12">
        <f t="shared" si="5"/>
        <v>3</v>
      </c>
      <c r="H76" s="13">
        <f t="shared" si="6"/>
        <v>0.7381889763779528</v>
      </c>
    </row>
    <row r="77" spans="1:8" ht="12.75">
      <c r="A77" s="10">
        <f t="shared" si="7"/>
        <v>29</v>
      </c>
      <c r="B77" s="11">
        <f t="shared" si="0"/>
        <v>70.06896551724138</v>
      </c>
      <c r="C77" s="12">
        <f t="shared" si="3"/>
        <v>2.9</v>
      </c>
      <c r="D77" s="18">
        <f t="shared" si="4"/>
        <v>0.7135826771653543</v>
      </c>
      <c r="E77" s="16">
        <f t="shared" si="1"/>
        <v>29</v>
      </c>
      <c r="F77" s="11">
        <f t="shared" si="2"/>
        <v>70.06896551724138</v>
      </c>
      <c r="G77" s="12">
        <f t="shared" si="5"/>
        <v>2.9</v>
      </c>
      <c r="H77" s="13">
        <f t="shared" si="6"/>
        <v>0.7135826771653543</v>
      </c>
    </row>
    <row r="78" spans="1:8" ht="12.75">
      <c r="A78" s="10">
        <f t="shared" si="7"/>
        <v>28</v>
      </c>
      <c r="B78" s="11">
        <f t="shared" si="0"/>
        <v>72.57142857142857</v>
      </c>
      <c r="C78" s="12">
        <f t="shared" si="3"/>
        <v>2.8</v>
      </c>
      <c r="D78" s="18">
        <f t="shared" si="4"/>
        <v>0.6889763779527559</v>
      </c>
      <c r="E78" s="16">
        <f t="shared" si="1"/>
        <v>28</v>
      </c>
      <c r="F78" s="11">
        <f t="shared" si="2"/>
        <v>72.57142857142857</v>
      </c>
      <c r="G78" s="12">
        <f t="shared" si="5"/>
        <v>2.8</v>
      </c>
      <c r="H78" s="13">
        <f t="shared" si="6"/>
        <v>0.6889763779527559</v>
      </c>
    </row>
    <row r="79" spans="1:8" ht="12.75">
      <c r="A79" s="10">
        <f t="shared" si="7"/>
        <v>27</v>
      </c>
      <c r="B79" s="11">
        <f t="shared" si="0"/>
        <v>75.25925925925925</v>
      </c>
      <c r="C79" s="12">
        <f t="shared" si="3"/>
        <v>2.7</v>
      </c>
      <c r="D79" s="18">
        <f t="shared" si="4"/>
        <v>0.6643700787401575</v>
      </c>
      <c r="E79" s="16">
        <f t="shared" si="1"/>
        <v>27</v>
      </c>
      <c r="F79" s="11">
        <f t="shared" si="2"/>
        <v>75.25925925925925</v>
      </c>
      <c r="G79" s="12">
        <f t="shared" si="5"/>
        <v>2.7</v>
      </c>
      <c r="H79" s="13">
        <f t="shared" si="6"/>
        <v>0.6643700787401575</v>
      </c>
    </row>
    <row r="80" spans="1:8" ht="12.75">
      <c r="A80" s="10">
        <f t="shared" si="7"/>
        <v>26</v>
      </c>
      <c r="B80" s="11">
        <f t="shared" si="0"/>
        <v>78.15384615384616</v>
      </c>
      <c r="C80" s="12">
        <f t="shared" si="3"/>
        <v>2.6</v>
      </c>
      <c r="D80" s="18">
        <f t="shared" si="4"/>
        <v>0.639763779527559</v>
      </c>
      <c r="E80" s="16">
        <f t="shared" si="1"/>
        <v>26</v>
      </c>
      <c r="F80" s="11">
        <f t="shared" si="2"/>
        <v>78.15384615384616</v>
      </c>
      <c r="G80" s="12">
        <f t="shared" si="5"/>
        <v>2.6</v>
      </c>
      <c r="H80" s="13">
        <f t="shared" si="6"/>
        <v>0.639763779527559</v>
      </c>
    </row>
    <row r="81" spans="1:8" ht="12.75">
      <c r="A81" s="10">
        <f t="shared" si="7"/>
        <v>25</v>
      </c>
      <c r="B81" s="11">
        <f t="shared" si="0"/>
        <v>81.28</v>
      </c>
      <c r="C81" s="12">
        <f t="shared" si="3"/>
        <v>2.5</v>
      </c>
      <c r="D81" s="18">
        <f t="shared" si="4"/>
        <v>0.6151574803149606</v>
      </c>
      <c r="E81" s="16">
        <f t="shared" si="1"/>
        <v>25</v>
      </c>
      <c r="F81" s="11">
        <f t="shared" si="2"/>
        <v>81.28</v>
      </c>
      <c r="G81" s="12">
        <f t="shared" si="5"/>
        <v>2.5</v>
      </c>
      <c r="H81" s="13">
        <f t="shared" si="6"/>
        <v>0.6151574803149606</v>
      </c>
    </row>
    <row r="82" spans="1:8" ht="12.75">
      <c r="A82" s="10">
        <f t="shared" si="7"/>
        <v>24</v>
      </c>
      <c r="B82" s="11">
        <f t="shared" si="0"/>
        <v>84.66666666666667</v>
      </c>
      <c r="C82" s="12">
        <f t="shared" si="3"/>
        <v>2.4</v>
      </c>
      <c r="D82" s="18">
        <f t="shared" si="4"/>
        <v>0.5905511811023622</v>
      </c>
      <c r="E82" s="16">
        <f t="shared" si="1"/>
        <v>24</v>
      </c>
      <c r="F82" s="11">
        <f t="shared" si="2"/>
        <v>84.66666666666667</v>
      </c>
      <c r="G82" s="12">
        <f t="shared" si="5"/>
        <v>2.4</v>
      </c>
      <c r="H82" s="13">
        <f t="shared" si="6"/>
        <v>0.5905511811023622</v>
      </c>
    </row>
    <row r="83" spans="1:8" ht="12.75">
      <c r="A83" s="10">
        <f t="shared" si="7"/>
        <v>23</v>
      </c>
      <c r="B83" s="11">
        <f t="shared" si="0"/>
        <v>88.34782608695652</v>
      </c>
      <c r="C83" s="12">
        <f t="shared" si="3"/>
        <v>2.3</v>
      </c>
      <c r="D83" s="18">
        <f t="shared" si="4"/>
        <v>0.5659448818897638</v>
      </c>
      <c r="E83" s="16">
        <f t="shared" si="1"/>
        <v>23</v>
      </c>
      <c r="F83" s="11">
        <f t="shared" si="2"/>
        <v>88.34782608695652</v>
      </c>
      <c r="G83" s="12">
        <f t="shared" si="5"/>
        <v>2.3</v>
      </c>
      <c r="H83" s="13">
        <f t="shared" si="6"/>
        <v>0.5659448818897638</v>
      </c>
    </row>
    <row r="84" spans="1:8" ht="12.75">
      <c r="A84" s="10">
        <f t="shared" si="7"/>
        <v>22</v>
      </c>
      <c r="B84" s="11">
        <f t="shared" si="0"/>
        <v>92.36363636363636</v>
      </c>
      <c r="C84" s="12">
        <f t="shared" si="3"/>
        <v>2.2</v>
      </c>
      <c r="D84" s="18">
        <f t="shared" si="4"/>
        <v>0.5413385826771654</v>
      </c>
      <c r="E84" s="16">
        <f t="shared" si="1"/>
        <v>22</v>
      </c>
      <c r="F84" s="11">
        <f t="shared" si="2"/>
        <v>92.36363636363636</v>
      </c>
      <c r="G84" s="12">
        <f t="shared" si="5"/>
        <v>2.2</v>
      </c>
      <c r="H84" s="13">
        <f t="shared" si="6"/>
        <v>0.5413385826771654</v>
      </c>
    </row>
    <row r="85" spans="1:8" ht="12.75">
      <c r="A85" s="10">
        <f t="shared" si="7"/>
        <v>21</v>
      </c>
      <c r="B85" s="11">
        <f t="shared" si="0"/>
        <v>96.76190476190476</v>
      </c>
      <c r="C85" s="12">
        <f t="shared" si="3"/>
        <v>2.1</v>
      </c>
      <c r="D85" s="18">
        <f t="shared" si="4"/>
        <v>0.5167322834645669</v>
      </c>
      <c r="E85" s="16">
        <f t="shared" si="1"/>
        <v>21</v>
      </c>
      <c r="F85" s="11">
        <f t="shared" si="2"/>
        <v>96.76190476190476</v>
      </c>
      <c r="G85" s="12">
        <f t="shared" si="5"/>
        <v>2.1</v>
      </c>
      <c r="H85" s="13">
        <f t="shared" si="6"/>
        <v>0.5167322834645669</v>
      </c>
    </row>
    <row r="86" spans="1:8" ht="12.75">
      <c r="A86" s="10">
        <f t="shared" si="7"/>
        <v>20</v>
      </c>
      <c r="B86" s="11">
        <f t="shared" si="0"/>
        <v>101.6</v>
      </c>
      <c r="C86" s="12">
        <f t="shared" si="3"/>
        <v>2</v>
      </c>
      <c r="D86" s="18">
        <f t="shared" si="4"/>
        <v>0.4921259842519685</v>
      </c>
      <c r="E86" s="16">
        <f t="shared" si="1"/>
        <v>20</v>
      </c>
      <c r="F86" s="11">
        <f t="shared" si="2"/>
        <v>101.6</v>
      </c>
      <c r="G86" s="12">
        <f t="shared" si="5"/>
        <v>2</v>
      </c>
      <c r="H86" s="13">
        <f t="shared" si="6"/>
        <v>0.4921259842519685</v>
      </c>
    </row>
    <row r="87" spans="1:8" ht="12.75">
      <c r="A87" s="10">
        <f t="shared" si="7"/>
        <v>19</v>
      </c>
      <c r="B87" s="11">
        <f t="shared" si="0"/>
        <v>106.94736842105263</v>
      </c>
      <c r="C87" s="12">
        <f t="shared" si="3"/>
        <v>1.9</v>
      </c>
      <c r="D87" s="18">
        <f t="shared" si="4"/>
        <v>0.4675196850393701</v>
      </c>
      <c r="E87" s="16">
        <f t="shared" si="1"/>
        <v>19</v>
      </c>
      <c r="F87" s="11">
        <f t="shared" si="2"/>
        <v>106.94736842105263</v>
      </c>
      <c r="G87" s="12">
        <f t="shared" si="5"/>
        <v>1.9</v>
      </c>
      <c r="H87" s="13">
        <f t="shared" si="6"/>
        <v>0.4675196850393701</v>
      </c>
    </row>
    <row r="88" spans="1:8" ht="12.75">
      <c r="A88" s="10">
        <f t="shared" si="7"/>
        <v>18</v>
      </c>
      <c r="B88" s="11">
        <f aca="true" t="shared" si="8" ref="B88:B105">+($B$13*$B$14)*25.4/A88</f>
        <v>112.88888888888889</v>
      </c>
      <c r="C88" s="12">
        <f t="shared" si="3"/>
        <v>1.8</v>
      </c>
      <c r="D88" s="18">
        <f t="shared" si="4"/>
        <v>0.44291338582677164</v>
      </c>
      <c r="E88" s="16">
        <f aca="true" t="shared" si="9" ref="E88:E105">+MIN((MAX(($B$14*$B$13)*25.4/$C$15,A88)),$B$16*$B$14)</f>
        <v>18</v>
      </c>
      <c r="F88" s="11">
        <f aca="true" t="shared" si="10" ref="F88:F105">+($B$13*$B$14)*25.4/E88</f>
        <v>112.88888888888889</v>
      </c>
      <c r="G88" s="12">
        <f t="shared" si="5"/>
        <v>1.8</v>
      </c>
      <c r="H88" s="13">
        <f t="shared" si="6"/>
        <v>0.44291338582677164</v>
      </c>
    </row>
    <row r="89" spans="1:8" ht="12.75">
      <c r="A89" s="10">
        <f t="shared" si="7"/>
        <v>17</v>
      </c>
      <c r="B89" s="11">
        <f t="shared" si="8"/>
        <v>119.52941176470588</v>
      </c>
      <c r="C89" s="12">
        <f t="shared" si="3"/>
        <v>1.7</v>
      </c>
      <c r="D89" s="18">
        <f t="shared" si="4"/>
        <v>0.4183070866141732</v>
      </c>
      <c r="E89" s="16">
        <f t="shared" si="9"/>
        <v>17</v>
      </c>
      <c r="F89" s="11">
        <f t="shared" si="10"/>
        <v>119.52941176470588</v>
      </c>
      <c r="G89" s="12">
        <f t="shared" si="5"/>
        <v>1.7</v>
      </c>
      <c r="H89" s="13">
        <f t="shared" si="6"/>
        <v>0.4183070866141732</v>
      </c>
    </row>
    <row r="90" spans="1:8" ht="12.75">
      <c r="A90" s="10">
        <f t="shared" si="7"/>
        <v>16</v>
      </c>
      <c r="B90" s="11">
        <f t="shared" si="8"/>
        <v>127</v>
      </c>
      <c r="C90" s="12">
        <f t="shared" si="3"/>
        <v>1.6</v>
      </c>
      <c r="D90" s="18">
        <f t="shared" si="4"/>
        <v>0.3937007874015748</v>
      </c>
      <c r="E90" s="16">
        <f t="shared" si="9"/>
        <v>16</v>
      </c>
      <c r="F90" s="11">
        <f t="shared" si="10"/>
        <v>127</v>
      </c>
      <c r="G90" s="12">
        <f t="shared" si="5"/>
        <v>1.6</v>
      </c>
      <c r="H90" s="13">
        <f t="shared" si="6"/>
        <v>0.3937007874015748</v>
      </c>
    </row>
    <row r="91" spans="1:8" ht="12.75">
      <c r="A91" s="10">
        <f t="shared" si="7"/>
        <v>15</v>
      </c>
      <c r="B91" s="11">
        <f t="shared" si="8"/>
        <v>135.46666666666667</v>
      </c>
      <c r="C91" s="12">
        <f t="shared" si="3"/>
        <v>1.5</v>
      </c>
      <c r="D91" s="18">
        <f t="shared" si="4"/>
        <v>0.3690944881889764</v>
      </c>
      <c r="E91" s="16">
        <f t="shared" si="9"/>
        <v>15</v>
      </c>
      <c r="F91" s="11">
        <f t="shared" si="10"/>
        <v>135.46666666666667</v>
      </c>
      <c r="G91" s="12">
        <f t="shared" si="5"/>
        <v>1.5</v>
      </c>
      <c r="H91" s="13">
        <f t="shared" si="6"/>
        <v>0.3690944881889764</v>
      </c>
    </row>
    <row r="92" spans="1:8" ht="12.75">
      <c r="A92" s="10">
        <f t="shared" si="7"/>
        <v>14</v>
      </c>
      <c r="B92" s="11">
        <f t="shared" si="8"/>
        <v>145.14285714285714</v>
      </c>
      <c r="C92" s="12">
        <f t="shared" si="3"/>
        <v>1.4</v>
      </c>
      <c r="D92" s="18">
        <f t="shared" si="4"/>
        <v>0.34448818897637795</v>
      </c>
      <c r="E92" s="16">
        <f t="shared" si="9"/>
        <v>14</v>
      </c>
      <c r="F92" s="11">
        <f t="shared" si="10"/>
        <v>145.14285714285714</v>
      </c>
      <c r="G92" s="12">
        <f t="shared" si="5"/>
        <v>1.4</v>
      </c>
      <c r="H92" s="13">
        <f t="shared" si="6"/>
        <v>0.34448818897637795</v>
      </c>
    </row>
    <row r="93" spans="1:8" ht="12.75">
      <c r="A93" s="10">
        <f t="shared" si="7"/>
        <v>13</v>
      </c>
      <c r="B93" s="11">
        <f t="shared" si="8"/>
        <v>156.30769230769232</v>
      </c>
      <c r="C93" s="12">
        <f t="shared" si="3"/>
        <v>1.3</v>
      </c>
      <c r="D93" s="18">
        <f t="shared" si="4"/>
        <v>0.3198818897637795</v>
      </c>
      <c r="E93" s="16">
        <f t="shared" si="9"/>
        <v>13</v>
      </c>
      <c r="F93" s="11">
        <f t="shared" si="10"/>
        <v>156.30769230769232</v>
      </c>
      <c r="G93" s="12">
        <f t="shared" si="5"/>
        <v>1.3</v>
      </c>
      <c r="H93" s="13">
        <f t="shared" si="6"/>
        <v>0.3198818897637795</v>
      </c>
    </row>
    <row r="94" spans="1:8" ht="12.75">
      <c r="A94" s="10">
        <f t="shared" si="7"/>
        <v>12</v>
      </c>
      <c r="B94" s="11">
        <f t="shared" si="8"/>
        <v>169.33333333333334</v>
      </c>
      <c r="C94" s="12">
        <f t="shared" si="3"/>
        <v>1.2</v>
      </c>
      <c r="D94" s="18">
        <f t="shared" si="4"/>
        <v>0.2952755905511811</v>
      </c>
      <c r="E94" s="16">
        <f t="shared" si="9"/>
        <v>12</v>
      </c>
      <c r="F94" s="11">
        <f t="shared" si="10"/>
        <v>169.33333333333334</v>
      </c>
      <c r="G94" s="12">
        <f t="shared" si="5"/>
        <v>1.2</v>
      </c>
      <c r="H94" s="13">
        <f t="shared" si="6"/>
        <v>0.2952755905511811</v>
      </c>
    </row>
    <row r="95" spans="1:8" ht="12.75">
      <c r="A95" s="10">
        <f t="shared" si="7"/>
        <v>11</v>
      </c>
      <c r="B95" s="11">
        <f t="shared" si="8"/>
        <v>184.72727272727272</v>
      </c>
      <c r="C95" s="12">
        <f t="shared" si="3"/>
        <v>1.1</v>
      </c>
      <c r="D95" s="18">
        <f t="shared" si="4"/>
        <v>0.2706692913385827</v>
      </c>
      <c r="E95" s="16">
        <f t="shared" si="9"/>
        <v>11</v>
      </c>
      <c r="F95" s="11">
        <f t="shared" si="10"/>
        <v>184.72727272727272</v>
      </c>
      <c r="G95" s="12">
        <f t="shared" si="5"/>
        <v>1.1</v>
      </c>
      <c r="H95" s="13">
        <f t="shared" si="6"/>
        <v>0.2706692913385827</v>
      </c>
    </row>
    <row r="96" spans="1:8" ht="12.75">
      <c r="A96" s="10">
        <f t="shared" si="7"/>
        <v>10</v>
      </c>
      <c r="B96" s="11">
        <f t="shared" si="8"/>
        <v>203.2</v>
      </c>
      <c r="C96" s="12">
        <f t="shared" si="3"/>
        <v>1</v>
      </c>
      <c r="D96" s="18">
        <f t="shared" si="4"/>
        <v>0.24606299212598426</v>
      </c>
      <c r="E96" s="16">
        <f t="shared" si="9"/>
        <v>10</v>
      </c>
      <c r="F96" s="11">
        <f t="shared" si="10"/>
        <v>203.2</v>
      </c>
      <c r="G96" s="12">
        <f t="shared" si="5"/>
        <v>1</v>
      </c>
      <c r="H96" s="13">
        <f t="shared" si="6"/>
        <v>0.24606299212598426</v>
      </c>
    </row>
    <row r="97" spans="1:8" ht="12.75">
      <c r="A97" s="10">
        <f t="shared" si="7"/>
        <v>9</v>
      </c>
      <c r="B97" s="11">
        <f t="shared" si="8"/>
        <v>225.77777777777777</v>
      </c>
      <c r="C97" s="12">
        <f t="shared" si="3"/>
        <v>0.9</v>
      </c>
      <c r="D97" s="18">
        <f t="shared" si="4"/>
        <v>0.22145669291338582</v>
      </c>
      <c r="E97" s="16">
        <f t="shared" si="9"/>
        <v>9</v>
      </c>
      <c r="F97" s="11">
        <f t="shared" si="10"/>
        <v>225.77777777777777</v>
      </c>
      <c r="G97" s="12">
        <f t="shared" si="5"/>
        <v>0.9</v>
      </c>
      <c r="H97" s="13">
        <f t="shared" si="6"/>
        <v>0.22145669291338582</v>
      </c>
    </row>
    <row r="98" spans="1:8" ht="12.75">
      <c r="A98" s="10">
        <f t="shared" si="7"/>
        <v>8</v>
      </c>
      <c r="B98" s="11">
        <f t="shared" si="8"/>
        <v>254</v>
      </c>
      <c r="C98" s="12">
        <f t="shared" si="3"/>
        <v>0.8</v>
      </c>
      <c r="D98" s="18">
        <f t="shared" si="4"/>
        <v>0.1968503937007874</v>
      </c>
      <c r="E98" s="16">
        <f t="shared" si="9"/>
        <v>8.466666666666667</v>
      </c>
      <c r="F98" s="11">
        <f t="shared" si="10"/>
        <v>240</v>
      </c>
      <c r="G98" s="12">
        <f t="shared" si="5"/>
        <v>0.8466666666666667</v>
      </c>
      <c r="H98" s="13">
        <f t="shared" si="6"/>
        <v>0.20833333333333334</v>
      </c>
    </row>
    <row r="99" spans="1:8" ht="12.75">
      <c r="A99" s="10">
        <f t="shared" si="7"/>
        <v>7</v>
      </c>
      <c r="B99" s="11">
        <f t="shared" si="8"/>
        <v>290.2857142857143</v>
      </c>
      <c r="C99" s="12">
        <f t="shared" si="3"/>
        <v>0.7</v>
      </c>
      <c r="D99" s="18">
        <f t="shared" si="4"/>
        <v>0.17224409448818898</v>
      </c>
      <c r="E99" s="16">
        <f t="shared" si="9"/>
        <v>8.466666666666667</v>
      </c>
      <c r="F99" s="11">
        <f t="shared" si="10"/>
        <v>240</v>
      </c>
      <c r="G99" s="12">
        <f t="shared" si="5"/>
        <v>0.8466666666666667</v>
      </c>
      <c r="H99" s="13">
        <f t="shared" si="6"/>
        <v>0.20833333333333334</v>
      </c>
    </row>
    <row r="100" spans="1:8" ht="12.75">
      <c r="A100" s="10">
        <f t="shared" si="7"/>
        <v>6</v>
      </c>
      <c r="B100" s="11">
        <f t="shared" si="8"/>
        <v>338.6666666666667</v>
      </c>
      <c r="C100" s="12">
        <f t="shared" si="3"/>
        <v>0.6</v>
      </c>
      <c r="D100" s="18">
        <f t="shared" si="4"/>
        <v>0.14763779527559054</v>
      </c>
      <c r="E100" s="16">
        <f t="shared" si="9"/>
        <v>8.466666666666667</v>
      </c>
      <c r="F100" s="11">
        <f t="shared" si="10"/>
        <v>240</v>
      </c>
      <c r="G100" s="12">
        <f t="shared" si="5"/>
        <v>0.8466666666666667</v>
      </c>
      <c r="H100" s="13">
        <f t="shared" si="6"/>
        <v>0.20833333333333334</v>
      </c>
    </row>
    <row r="101" spans="1:8" ht="12.75">
      <c r="A101" s="10">
        <f t="shared" si="7"/>
        <v>5</v>
      </c>
      <c r="B101" s="11">
        <f t="shared" si="8"/>
        <v>406.4</v>
      </c>
      <c r="C101" s="12">
        <f t="shared" si="3"/>
        <v>0.5</v>
      </c>
      <c r="D101" s="18">
        <f t="shared" si="4"/>
        <v>0.12303149606299213</v>
      </c>
      <c r="E101" s="16">
        <f t="shared" si="9"/>
        <v>8.466666666666667</v>
      </c>
      <c r="F101" s="11">
        <f t="shared" si="10"/>
        <v>240</v>
      </c>
      <c r="G101" s="12">
        <f t="shared" si="5"/>
        <v>0.8466666666666667</v>
      </c>
      <c r="H101" s="13">
        <f t="shared" si="6"/>
        <v>0.20833333333333334</v>
      </c>
    </row>
    <row r="102" spans="1:8" ht="12.75">
      <c r="A102" s="10">
        <f t="shared" si="7"/>
        <v>4</v>
      </c>
      <c r="B102" s="11">
        <f t="shared" si="8"/>
        <v>508</v>
      </c>
      <c r="C102" s="12">
        <f t="shared" si="3"/>
        <v>0.4</v>
      </c>
      <c r="D102" s="18">
        <f t="shared" si="4"/>
        <v>0.0984251968503937</v>
      </c>
      <c r="E102" s="16">
        <f t="shared" si="9"/>
        <v>8.466666666666667</v>
      </c>
      <c r="F102" s="11">
        <f t="shared" si="10"/>
        <v>240</v>
      </c>
      <c r="G102" s="12">
        <f t="shared" si="5"/>
        <v>0.8466666666666667</v>
      </c>
      <c r="H102" s="13">
        <f t="shared" si="6"/>
        <v>0.20833333333333334</v>
      </c>
    </row>
    <row r="103" spans="1:8" ht="12.75">
      <c r="A103" s="10">
        <f t="shared" si="7"/>
        <v>3</v>
      </c>
      <c r="B103" s="11">
        <f t="shared" si="8"/>
        <v>677.3333333333334</v>
      </c>
      <c r="C103" s="12">
        <f t="shared" si="3"/>
        <v>0.3</v>
      </c>
      <c r="D103" s="18">
        <f t="shared" si="4"/>
        <v>0.07381889763779527</v>
      </c>
      <c r="E103" s="16">
        <f t="shared" si="9"/>
        <v>8.466666666666667</v>
      </c>
      <c r="F103" s="11">
        <f t="shared" si="10"/>
        <v>240</v>
      </c>
      <c r="G103" s="12">
        <f t="shared" si="5"/>
        <v>0.8466666666666667</v>
      </c>
      <c r="H103" s="13">
        <f t="shared" si="6"/>
        <v>0.20833333333333334</v>
      </c>
    </row>
    <row r="104" spans="1:8" ht="12.75">
      <c r="A104" s="10">
        <f t="shared" si="7"/>
        <v>2</v>
      </c>
      <c r="B104" s="11">
        <f t="shared" si="8"/>
        <v>1016</v>
      </c>
      <c r="C104" s="12">
        <f t="shared" si="3"/>
        <v>0.2</v>
      </c>
      <c r="D104" s="18">
        <f t="shared" si="4"/>
        <v>0.04921259842519685</v>
      </c>
      <c r="E104" s="16">
        <f t="shared" si="9"/>
        <v>8.466666666666667</v>
      </c>
      <c r="F104" s="11">
        <f t="shared" si="10"/>
        <v>240</v>
      </c>
      <c r="G104" s="12">
        <f t="shared" si="5"/>
        <v>0.8466666666666667</v>
      </c>
      <c r="H104" s="13">
        <f t="shared" si="6"/>
        <v>0.20833333333333334</v>
      </c>
    </row>
    <row r="105" spans="1:8" ht="12.75">
      <c r="A105" s="10">
        <f t="shared" si="7"/>
        <v>1</v>
      </c>
      <c r="B105" s="11">
        <f t="shared" si="8"/>
        <v>2032</v>
      </c>
      <c r="C105" s="12">
        <f t="shared" si="3"/>
        <v>0.1</v>
      </c>
      <c r="D105" s="18">
        <f t="shared" si="4"/>
        <v>0.024606299212598427</v>
      </c>
      <c r="E105" s="16">
        <f t="shared" si="9"/>
        <v>8.466666666666667</v>
      </c>
      <c r="F105" s="11">
        <f t="shared" si="10"/>
        <v>240</v>
      </c>
      <c r="G105" s="12">
        <f t="shared" si="5"/>
        <v>0.8466666666666667</v>
      </c>
      <c r="H105" s="13">
        <f t="shared" si="6"/>
        <v>0.20833333333333334</v>
      </c>
    </row>
  </sheetData>
  <mergeCells count="2">
    <mergeCell ref="E54:H54"/>
    <mergeCell ref="A54:D5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jafinley</dc:creator>
  <cp:keywords/>
  <dc:description/>
  <cp:lastModifiedBy>dslauson</cp:lastModifiedBy>
  <dcterms:created xsi:type="dcterms:W3CDTF">2005-05-05T17:43:53Z</dcterms:created>
  <dcterms:modified xsi:type="dcterms:W3CDTF">2005-05-16T18:46:05Z</dcterms:modified>
  <cp:category/>
  <cp:version/>
  <cp:contentType/>
  <cp:contentStatus/>
</cp:coreProperties>
</file>